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anskoplysningsforbund.sharepoint.com/sites/LRGB/Delte dokumenter/General/SNIK/"/>
    </mc:Choice>
  </mc:AlternateContent>
  <xr:revisionPtr revIDLastSave="22" documentId="8_{5B80A9E5-64EA-4EF9-BBF2-DA037BC7846D}" xr6:coauthVersionLast="47" xr6:coauthVersionMax="47" xr10:uidLastSave="{0A94FBE2-B939-490E-BFE9-376ECB206A2D}"/>
  <bookViews>
    <workbookView xWindow="3945" yWindow="90" windowWidth="20895" windowHeight="15075" xr2:uid="{68A9E688-EB7E-4C36-9CAF-6DB67221F49F}"/>
  </bookViews>
  <sheets>
    <sheet name="Årsrapport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1" l="1"/>
  <c r="F30" i="1"/>
  <c r="D46" i="1"/>
  <c r="D42" i="1"/>
  <c r="D51" i="1"/>
  <c r="D50" i="1"/>
  <c r="D38" i="1"/>
  <c r="D30" i="1"/>
  <c r="E30" i="1"/>
  <c r="D26" i="1"/>
  <c r="D28" i="1" s="1"/>
  <c r="E28" i="1"/>
  <c r="D15" i="1"/>
  <c r="D12" i="1"/>
  <c r="E12" i="1"/>
  <c r="F12" i="1"/>
  <c r="F46" i="1"/>
  <c r="F38" i="1"/>
  <c r="D52" i="1" l="1"/>
  <c r="F50" i="1" l="1"/>
  <c r="F51" i="1" s="1"/>
  <c r="F52" i="1" s="1"/>
</calcChain>
</file>

<file path=xl/sharedStrings.xml><?xml version="1.0" encoding="utf-8"?>
<sst xmlns="http://schemas.openxmlformats.org/spreadsheetml/2006/main" count="51" uniqueCount="49">
  <si>
    <t>Indtægter</t>
  </si>
  <si>
    <t>Indtægter i alt</t>
  </si>
  <si>
    <t>Udgifter</t>
  </si>
  <si>
    <t>Udgifter i alt</t>
  </si>
  <si>
    <t>AKTIVER</t>
  </si>
  <si>
    <t>Tilgodehavender</t>
  </si>
  <si>
    <t>Kasse</t>
  </si>
  <si>
    <t>Aktiver i alt</t>
  </si>
  <si>
    <t>PASSIVER</t>
  </si>
  <si>
    <t> </t>
  </si>
  <si>
    <t>Gæld</t>
  </si>
  <si>
    <t>Skyldig A-Skat, AM-bidrag, ATP og feriegodtgørelse</t>
  </si>
  <si>
    <t>Skyldig løn</t>
  </si>
  <si>
    <t>Forudbetalt kontingent</t>
  </si>
  <si>
    <t>Gæld i alt</t>
  </si>
  <si>
    <t>Egenkapital</t>
  </si>
  <si>
    <t>Primo Egenkapital</t>
  </si>
  <si>
    <t>Årets resultat overført</t>
  </si>
  <si>
    <t>Ultimo Egenkapital</t>
  </si>
  <si>
    <t>Passiver i alt</t>
  </si>
  <si>
    <t>Søllerød Nærum Idrætsklub SNIK Gymnastik 
Regnskab 2023</t>
  </si>
  <si>
    <t>Kontingent og indmeldelsesgebyr</t>
  </si>
  <si>
    <t>Kontingent overført fra sidste år</t>
  </si>
  <si>
    <t>Kontingent overført til næste år</t>
  </si>
  <si>
    <t>Tilskud Rudersdal kommune medlemmer</t>
  </si>
  <si>
    <t>Tilskud Rudersdal kommune uddannelse</t>
  </si>
  <si>
    <t>Tilskud Rudersdal kommune sommeraktiviteter</t>
  </si>
  <si>
    <t>Indtægter opvisning</t>
  </si>
  <si>
    <t>Øvrige indtægter</t>
  </si>
  <si>
    <t>Træner løn</t>
  </si>
  <si>
    <t>Administrations løn</t>
  </si>
  <si>
    <t>Bestyrelseshonorar</t>
  </si>
  <si>
    <t>Kontigent DFG, DGI, SIS mv.</t>
  </si>
  <si>
    <t>Klubmodul og hjemmeside</t>
  </si>
  <si>
    <t>Forsikring</t>
  </si>
  <si>
    <t>Gaver, blomster, arrangementer, møder</t>
  </si>
  <si>
    <t>Gebyrer</t>
  </si>
  <si>
    <t>Visma Dataløn</t>
  </si>
  <si>
    <t>Stævner og kurser</t>
  </si>
  <si>
    <t>Dragter, redskaber og diverse</t>
  </si>
  <si>
    <t>Søllerød Nærum Idrætsklub SNIK Gymnastik 
Status pr 31/12 2023</t>
  </si>
  <si>
    <t>Bankkonto</t>
  </si>
  <si>
    <t>Regnskab 2023</t>
  </si>
  <si>
    <t>Regnskab 2022</t>
  </si>
  <si>
    <t>Budget 
2023</t>
  </si>
  <si>
    <t>Omkostningsgodtgørelse bestyrelse</t>
  </si>
  <si>
    <t>Øvrige skyldige</t>
  </si>
  <si>
    <t>Samlet administration</t>
  </si>
  <si>
    <t xml:space="preserve">Årets resultat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</si>
</sst>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2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2"/>
    <xf numFmtId="0" fontId="3" fillId="0" borderId="0" xfId="2" applyFont="1" applyAlignment="1">
      <alignment horizontal="right"/>
    </xf>
    <xf numFmtId="0" fontId="3" fillId="0" borderId="0" xfId="2" applyFont="1"/>
    <xf numFmtId="0" fontId="2" fillId="0" borderId="0" xfId="2" applyAlignment="1">
      <alignment horizontal="right"/>
    </xf>
    <xf numFmtId="3" fontId="2" fillId="0" borderId="0" xfId="2" applyNumberFormat="1" applyAlignment="1">
      <alignment horizontal="right"/>
    </xf>
    <xf numFmtId="3" fontId="2" fillId="0" borderId="0" xfId="2" applyNumberFormat="1"/>
    <xf numFmtId="0" fontId="0" fillId="0" borderId="0" xfId="2" applyFont="1"/>
    <xf numFmtId="0" fontId="3" fillId="0" borderId="1" xfId="2" applyFont="1" applyBorder="1"/>
    <xf numFmtId="3" fontId="3" fillId="0" borderId="1" xfId="2" applyNumberFormat="1" applyFont="1" applyBorder="1" applyAlignment="1">
      <alignment horizontal="right"/>
    </xf>
    <xf numFmtId="0" fontId="2" fillId="0" borderId="0" xfId="3" applyFont="1"/>
    <xf numFmtId="43" fontId="2" fillId="0" borderId="0" xfId="2" applyNumberFormat="1"/>
    <xf numFmtId="0" fontId="1" fillId="0" borderId="0" xfId="3"/>
    <xf numFmtId="0" fontId="3" fillId="0" borderId="2" xfId="2" applyFont="1" applyBorder="1"/>
    <xf numFmtId="3" fontId="3" fillId="0" borderId="2" xfId="2" applyNumberFormat="1" applyFont="1" applyBorder="1" applyAlignment="1">
      <alignment horizontal="right"/>
    </xf>
    <xf numFmtId="0" fontId="3" fillId="0" borderId="0" xfId="2" applyFont="1" applyAlignment="1">
      <alignment horizontal="center"/>
    </xf>
    <xf numFmtId="3" fontId="3" fillId="0" borderId="0" xfId="2" applyNumberFormat="1" applyFont="1" applyAlignment="1">
      <alignment horizontal="right"/>
    </xf>
    <xf numFmtId="3" fontId="3" fillId="0" borderId="0" xfId="2" applyNumberFormat="1" applyFont="1"/>
    <xf numFmtId="0" fontId="4" fillId="0" borderId="0" xfId="3" applyFont="1"/>
    <xf numFmtId="3" fontId="1" fillId="0" borderId="0" xfId="3" applyNumberFormat="1" applyAlignment="1">
      <alignment horizontal="right"/>
    </xf>
    <xf numFmtId="0" fontId="1" fillId="0" borderId="0" xfId="3" applyAlignment="1">
      <alignment horizontal="right"/>
    </xf>
    <xf numFmtId="43" fontId="0" fillId="0" borderId="0" xfId="1" applyFont="1"/>
    <xf numFmtId="0" fontId="3" fillId="0" borderId="0" xfId="2" applyFont="1" applyAlignment="1">
      <alignment horizontal="center" vertical="center" wrapText="1"/>
    </xf>
    <xf numFmtId="0" fontId="3" fillId="0" borderId="0" xfId="2" applyFont="1" applyAlignment="1">
      <alignment horizontal="center" wrapText="1"/>
    </xf>
  </cellXfs>
  <cellStyles count="5">
    <cellStyle name="Komma" xfId="1" builtinId="3"/>
    <cellStyle name="Komma 2 2" xfId="4" xr:uid="{31D96E47-FE6B-4001-BB0E-1205A0FB37B7}"/>
    <cellStyle name="Normal" xfId="0" builtinId="0"/>
    <cellStyle name="Normal 2 2" xfId="2" xr:uid="{EE6B7C40-230A-430E-AC78-99AC8914B528}"/>
    <cellStyle name="Normal 3" xfId="3" xr:uid="{3E174851-D710-40E0-B3B6-68A2CD96F0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FAEEE-3F71-4061-B795-679075854FF7}">
  <dimension ref="A1:N56"/>
  <sheetViews>
    <sheetView tabSelected="1" view="pageBreakPreview" topLeftCell="A32" zoomScale="118" zoomScaleNormal="100" zoomScaleSheetLayoutView="118" workbookViewId="0">
      <selection activeCell="F18" sqref="F18"/>
    </sheetView>
  </sheetViews>
  <sheetFormatPr defaultRowHeight="15" x14ac:dyDescent="0.25"/>
  <cols>
    <col min="1" max="1" width="3.28515625" style="1" customWidth="1"/>
    <col min="2" max="2" width="41.140625" style="1" customWidth="1"/>
    <col min="3" max="3" width="8.140625" style="1" customWidth="1"/>
    <col min="4" max="4" width="12.7109375" style="1" customWidth="1"/>
    <col min="5" max="6" width="12.7109375" style="4" customWidth="1"/>
    <col min="7" max="7" width="9.7109375" style="1" bestFit="1" customWidth="1"/>
    <col min="8" max="9" width="13.28515625" style="1" bestFit="1" customWidth="1"/>
    <col min="10" max="10" width="9.140625" style="1"/>
    <col min="11" max="12" width="11.7109375" style="1" bestFit="1" customWidth="1"/>
    <col min="13" max="15" width="13.28515625" style="1" bestFit="1" customWidth="1"/>
    <col min="16" max="16384" width="9.140625" style="1"/>
  </cols>
  <sheetData>
    <row r="1" spans="1:14" ht="30" customHeight="1" x14ac:dyDescent="0.25">
      <c r="B1" s="23" t="s">
        <v>20</v>
      </c>
      <c r="C1" s="23"/>
      <c r="D1" s="23"/>
      <c r="E1" s="23"/>
      <c r="F1" s="23"/>
    </row>
    <row r="2" spans="1:14" ht="30" x14ac:dyDescent="0.25">
      <c r="D2" s="22" t="s">
        <v>43</v>
      </c>
      <c r="E2" s="22" t="s">
        <v>44</v>
      </c>
      <c r="F2" s="22" t="s">
        <v>42</v>
      </c>
    </row>
    <row r="3" spans="1:14" x14ac:dyDescent="0.25">
      <c r="B3" s="3" t="s">
        <v>0</v>
      </c>
      <c r="C3" s="3"/>
      <c r="D3" s="3"/>
    </row>
    <row r="4" spans="1:14" x14ac:dyDescent="0.25">
      <c r="B4" s="1" t="s">
        <v>21</v>
      </c>
      <c r="D4" s="5">
        <v>656700</v>
      </c>
      <c r="E4" s="5">
        <v>795000</v>
      </c>
      <c r="F4" s="5">
        <v>883459</v>
      </c>
    </row>
    <row r="5" spans="1:14" x14ac:dyDescent="0.25">
      <c r="B5" s="1" t="s">
        <v>22</v>
      </c>
      <c r="C5" s="21"/>
      <c r="D5" s="5"/>
      <c r="E5" s="5"/>
      <c r="F5" s="5">
        <v>308987</v>
      </c>
    </row>
    <row r="6" spans="1:14" x14ac:dyDescent="0.25">
      <c r="B6" s="1" t="s">
        <v>23</v>
      </c>
      <c r="C6" s="21"/>
      <c r="D6" s="5"/>
      <c r="E6" s="5"/>
      <c r="F6" s="5">
        <v>-443630.49</v>
      </c>
      <c r="G6" s="6"/>
    </row>
    <row r="7" spans="1:14" x14ac:dyDescent="0.25">
      <c r="B7" t="s">
        <v>24</v>
      </c>
      <c r="D7" s="5">
        <v>64260</v>
      </c>
      <c r="E7" s="5">
        <v>100000</v>
      </c>
      <c r="F7" s="5">
        <v>123368.75</v>
      </c>
      <c r="G7" s="6"/>
    </row>
    <row r="8" spans="1:14" x14ac:dyDescent="0.25">
      <c r="B8" t="s">
        <v>25</v>
      </c>
      <c r="D8" s="5"/>
      <c r="E8" s="5"/>
      <c r="F8" s="5">
        <v>8447.51</v>
      </c>
      <c r="G8" s="6"/>
    </row>
    <row r="9" spans="1:14" x14ac:dyDescent="0.25">
      <c r="B9" t="s">
        <v>26</v>
      </c>
      <c r="D9" s="5"/>
      <c r="E9" s="5"/>
      <c r="F9" s="5">
        <v>16250</v>
      </c>
      <c r="G9" s="6"/>
    </row>
    <row r="10" spans="1:14" x14ac:dyDescent="0.25">
      <c r="B10" s="7" t="s">
        <v>27</v>
      </c>
      <c r="D10" s="5"/>
      <c r="E10" s="5"/>
      <c r="F10" s="5">
        <v>7500</v>
      </c>
      <c r="G10" s="6"/>
    </row>
    <row r="11" spans="1:14" x14ac:dyDescent="0.25">
      <c r="B11" s="7" t="s">
        <v>28</v>
      </c>
      <c r="D11" s="5">
        <v>17656</v>
      </c>
      <c r="E11" s="5">
        <v>15000</v>
      </c>
      <c r="F11" s="5">
        <v>23946.12</v>
      </c>
      <c r="G11" s="6"/>
    </row>
    <row r="12" spans="1:14" x14ac:dyDescent="0.25">
      <c r="B12" s="8" t="s">
        <v>1</v>
      </c>
      <c r="C12" s="8"/>
      <c r="D12" s="9">
        <f t="shared" ref="D12:E12" si="0">SUM(D4:D11)</f>
        <v>738616</v>
      </c>
      <c r="E12" s="9">
        <f t="shared" si="0"/>
        <v>910000</v>
      </c>
      <c r="F12" s="9">
        <f>SUM(F4:F11)</f>
        <v>928327.89</v>
      </c>
    </row>
    <row r="14" spans="1:14" x14ac:dyDescent="0.25">
      <c r="B14" s="3" t="s">
        <v>2</v>
      </c>
      <c r="C14" s="3"/>
      <c r="D14" s="3"/>
      <c r="F14" s="2"/>
    </row>
    <row r="15" spans="1:14" x14ac:dyDescent="0.25">
      <c r="A15" s="10"/>
      <c r="B15" s="7" t="s">
        <v>29</v>
      </c>
      <c r="D15" s="5">
        <f>680011+108203</f>
        <v>788214</v>
      </c>
      <c r="E15" s="5">
        <v>790000</v>
      </c>
      <c r="F15" s="5">
        <v>845342.74</v>
      </c>
      <c r="G15" s="6"/>
      <c r="H15" s="5"/>
      <c r="I15" s="5"/>
      <c r="N15" s="6"/>
    </row>
    <row r="16" spans="1:14" x14ac:dyDescent="0.25">
      <c r="A16" s="10"/>
      <c r="B16" s="7" t="s">
        <v>30</v>
      </c>
      <c r="D16" s="5"/>
      <c r="E16" s="5"/>
      <c r="F16" s="5">
        <v>11250</v>
      </c>
      <c r="G16" s="6"/>
      <c r="H16" s="11"/>
      <c r="I16" s="11"/>
      <c r="N16" s="6"/>
    </row>
    <row r="17" spans="1:14" x14ac:dyDescent="0.25">
      <c r="A17" s="10"/>
      <c r="B17" s="1" t="s">
        <v>31</v>
      </c>
      <c r="D17" s="5"/>
      <c r="E17" s="5"/>
      <c r="F17" s="5">
        <v>13124.9</v>
      </c>
      <c r="G17" s="6"/>
      <c r="N17" s="6"/>
    </row>
    <row r="18" spans="1:14" x14ac:dyDescent="0.25">
      <c r="A18" s="10"/>
      <c r="B18" s="1" t="s">
        <v>45</v>
      </c>
      <c r="D18" s="5">
        <v>29600</v>
      </c>
      <c r="E18" s="5">
        <v>32400</v>
      </c>
      <c r="F18" s="5">
        <v>5000</v>
      </c>
      <c r="G18" s="6"/>
      <c r="N18" s="6"/>
    </row>
    <row r="19" spans="1:14" x14ac:dyDescent="0.25">
      <c r="A19" s="10"/>
      <c r="B19" s="1" t="s">
        <v>47</v>
      </c>
      <c r="D19" s="5">
        <v>70271</v>
      </c>
      <c r="E19" s="5">
        <v>59000</v>
      </c>
      <c r="F19" s="5"/>
      <c r="G19" s="6"/>
      <c r="N19" s="6"/>
    </row>
    <row r="20" spans="1:14" x14ac:dyDescent="0.25">
      <c r="A20" s="10"/>
      <c r="B20" t="s">
        <v>32</v>
      </c>
      <c r="D20" s="21"/>
      <c r="E20" s="21"/>
      <c r="F20" s="21">
        <v>5371.08</v>
      </c>
      <c r="G20" s="6"/>
      <c r="N20" s="6"/>
    </row>
    <row r="21" spans="1:14" x14ac:dyDescent="0.25">
      <c r="A21" s="12"/>
      <c r="B21" s="1" t="s">
        <v>33</v>
      </c>
      <c r="D21" s="5"/>
      <c r="E21" s="5"/>
      <c r="F21" s="5">
        <v>20906.75</v>
      </c>
      <c r="G21" s="6"/>
      <c r="N21" s="6"/>
    </row>
    <row r="22" spans="1:14" x14ac:dyDescent="0.25">
      <c r="A22" s="12"/>
      <c r="B22" s="1" t="s">
        <v>34</v>
      </c>
      <c r="D22" s="5"/>
      <c r="E22" s="5"/>
      <c r="F22" s="5">
        <v>3374.86</v>
      </c>
      <c r="G22" s="6"/>
    </row>
    <row r="23" spans="1:14" x14ac:dyDescent="0.25">
      <c r="A23" s="12"/>
      <c r="B23" s="1" t="s">
        <v>35</v>
      </c>
      <c r="D23" s="5"/>
      <c r="E23" s="5"/>
      <c r="F23" s="5">
        <v>11681.14</v>
      </c>
    </row>
    <row r="24" spans="1:14" x14ac:dyDescent="0.25">
      <c r="A24" s="12"/>
      <c r="B24" s="1" t="s">
        <v>37</v>
      </c>
      <c r="D24" s="4"/>
      <c r="F24" s="5">
        <v>10350.98</v>
      </c>
    </row>
    <row r="25" spans="1:14" x14ac:dyDescent="0.25">
      <c r="A25" s="12"/>
      <c r="B25" s="1" t="s">
        <v>36</v>
      </c>
      <c r="D25" s="5"/>
      <c r="E25" s="5"/>
      <c r="F25" s="5">
        <v>9129.01</v>
      </c>
    </row>
    <row r="26" spans="1:14" x14ac:dyDescent="0.25">
      <c r="A26" s="12"/>
      <c r="B26" s="1" t="s">
        <v>38</v>
      </c>
      <c r="D26" s="5">
        <f>420+3150</f>
        <v>3570</v>
      </c>
      <c r="E26" s="5">
        <v>4000</v>
      </c>
      <c r="F26" s="5">
        <v>25981.4</v>
      </c>
    </row>
    <row r="27" spans="1:14" x14ac:dyDescent="0.25">
      <c r="A27" s="12"/>
      <c r="B27" s="1" t="s">
        <v>39</v>
      </c>
      <c r="D27" s="5">
        <v>13846</v>
      </c>
      <c r="E27" s="5">
        <v>20000</v>
      </c>
      <c r="F27" s="5">
        <v>34612.54</v>
      </c>
      <c r="G27" s="6"/>
    </row>
    <row r="28" spans="1:14" x14ac:dyDescent="0.25">
      <c r="B28" s="8" t="s">
        <v>3</v>
      </c>
      <c r="C28" s="8"/>
      <c r="D28" s="9">
        <f t="shared" ref="D28:E28" si="1">SUM(D15:D27)</f>
        <v>905501</v>
      </c>
      <c r="E28" s="9">
        <f t="shared" si="1"/>
        <v>905400</v>
      </c>
      <c r="F28" s="9">
        <f>SUM(F15:F27)</f>
        <v>996125.4</v>
      </c>
    </row>
    <row r="29" spans="1:14" x14ac:dyDescent="0.25">
      <c r="I29" s="6"/>
      <c r="J29" s="6"/>
      <c r="K29" s="6"/>
      <c r="L29" s="6"/>
    </row>
    <row r="30" spans="1:14" x14ac:dyDescent="0.25">
      <c r="B30" s="8" t="s">
        <v>48</v>
      </c>
      <c r="C30" s="8"/>
      <c r="D30" s="9">
        <f t="shared" ref="D30:E30" si="2">D12-D28</f>
        <v>-166885</v>
      </c>
      <c r="E30" s="9">
        <f t="shared" si="2"/>
        <v>4600</v>
      </c>
      <c r="F30" s="9">
        <f>F12-F28</f>
        <v>-67797.510000000009</v>
      </c>
      <c r="I30" s="6"/>
      <c r="J30" s="6"/>
      <c r="K30" s="6"/>
      <c r="L30" s="6"/>
    </row>
    <row r="31" spans="1:14" ht="15.75" thickBot="1" x14ac:dyDescent="0.3">
      <c r="B31" s="13"/>
      <c r="C31" s="13"/>
      <c r="D31" s="13"/>
      <c r="E31" s="14"/>
      <c r="F31" s="14"/>
    </row>
    <row r="32" spans="1:14" ht="32.25" customHeight="1" x14ac:dyDescent="0.25">
      <c r="B32" s="23" t="s">
        <v>40</v>
      </c>
      <c r="C32" s="23"/>
      <c r="D32" s="23"/>
      <c r="E32" s="23"/>
      <c r="F32" s="23"/>
    </row>
    <row r="33" spans="2:8" x14ac:dyDescent="0.25">
      <c r="B33" s="15"/>
      <c r="C33" s="15"/>
      <c r="D33" s="15"/>
      <c r="E33" s="2"/>
      <c r="F33" s="2"/>
    </row>
    <row r="34" spans="2:8" x14ac:dyDescent="0.25">
      <c r="B34" s="3" t="s">
        <v>4</v>
      </c>
      <c r="C34" s="3"/>
      <c r="D34" s="3"/>
    </row>
    <row r="35" spans="2:8" x14ac:dyDescent="0.25">
      <c r="B35" s="1" t="s">
        <v>5</v>
      </c>
      <c r="C35" s="3"/>
      <c r="D35" s="5">
        <v>4759</v>
      </c>
      <c r="E35" s="5"/>
      <c r="F35" s="5"/>
    </row>
    <row r="36" spans="2:8" x14ac:dyDescent="0.25">
      <c r="B36" s="1" t="s">
        <v>6</v>
      </c>
      <c r="D36" s="5"/>
      <c r="E36" s="5"/>
      <c r="F36" s="5"/>
    </row>
    <row r="37" spans="2:8" x14ac:dyDescent="0.25">
      <c r="B37" s="1" t="s">
        <v>41</v>
      </c>
      <c r="D37" s="5">
        <v>1098988</v>
      </c>
      <c r="E37" s="5"/>
      <c r="F37" s="5">
        <v>1073654.1299999999</v>
      </c>
      <c r="G37" s="6"/>
    </row>
    <row r="38" spans="2:8" x14ac:dyDescent="0.25">
      <c r="B38" s="8" t="s">
        <v>7</v>
      </c>
      <c r="C38" s="8"/>
      <c r="D38" s="9">
        <f>SUM(D35:D37)</f>
        <v>1103747</v>
      </c>
      <c r="E38" s="9"/>
      <c r="F38" s="9">
        <f>SUM(F35:F37)</f>
        <v>1073654.1299999999</v>
      </c>
    </row>
    <row r="39" spans="2:8" x14ac:dyDescent="0.25">
      <c r="B39" s="3"/>
      <c r="C39" s="3"/>
      <c r="D39" s="3"/>
      <c r="E39" s="5"/>
      <c r="F39" s="5"/>
    </row>
    <row r="40" spans="2:8" x14ac:dyDescent="0.25">
      <c r="B40" s="3" t="s">
        <v>8</v>
      </c>
      <c r="C40" s="3"/>
      <c r="D40" s="3"/>
      <c r="E40" s="5"/>
      <c r="F40" s="5" t="s">
        <v>9</v>
      </c>
    </row>
    <row r="41" spans="2:8" x14ac:dyDescent="0.25">
      <c r="B41" s="3" t="s">
        <v>10</v>
      </c>
      <c r="C41" s="3"/>
      <c r="D41" s="3"/>
      <c r="E41" s="5"/>
      <c r="F41" s="5" t="s">
        <v>9</v>
      </c>
    </row>
    <row r="42" spans="2:8" x14ac:dyDescent="0.25">
      <c r="B42" s="1" t="s">
        <v>11</v>
      </c>
      <c r="D42" s="5">
        <f>15308+2912</f>
        <v>18220</v>
      </c>
      <c r="E42" s="5"/>
      <c r="F42" s="5">
        <v>23819.759999999998</v>
      </c>
    </row>
    <row r="43" spans="2:8" x14ac:dyDescent="0.25">
      <c r="B43" s="1" t="s">
        <v>12</v>
      </c>
      <c r="D43" s="5">
        <v>18485</v>
      </c>
      <c r="F43" s="5">
        <v>894</v>
      </c>
    </row>
    <row r="44" spans="2:8" x14ac:dyDescent="0.25">
      <c r="B44" s="1" t="s">
        <v>46</v>
      </c>
      <c r="D44" s="5">
        <v>89947</v>
      </c>
      <c r="F44" s="5">
        <v>5000</v>
      </c>
    </row>
    <row r="45" spans="2:8" x14ac:dyDescent="0.25">
      <c r="B45" s="1" t="s">
        <v>13</v>
      </c>
      <c r="D45" s="5">
        <v>308987</v>
      </c>
      <c r="E45" s="5"/>
      <c r="F45" s="5">
        <v>443630.49</v>
      </c>
    </row>
    <row r="46" spans="2:8" x14ac:dyDescent="0.25">
      <c r="B46" s="3" t="s">
        <v>14</v>
      </c>
      <c r="C46" s="3"/>
      <c r="D46" s="16">
        <f>SUM(D42:D45)</f>
        <v>435639</v>
      </c>
      <c r="E46" s="16"/>
      <c r="F46" s="16">
        <f>SUM(F42:F45)</f>
        <v>473344.25</v>
      </c>
    </row>
    <row r="47" spans="2:8" x14ac:dyDescent="0.25">
      <c r="B47" s="3"/>
      <c r="C47" s="3"/>
      <c r="D47" s="3"/>
      <c r="E47" s="16"/>
      <c r="F47" s="16"/>
    </row>
    <row r="48" spans="2:8" x14ac:dyDescent="0.25">
      <c r="B48" s="3" t="s">
        <v>15</v>
      </c>
      <c r="C48" s="3"/>
      <c r="D48" s="3"/>
      <c r="E48" s="5"/>
      <c r="F48" s="5" t="s">
        <v>9</v>
      </c>
      <c r="G48" s="6"/>
      <c r="H48" s="6"/>
    </row>
    <row r="49" spans="2:10" x14ac:dyDescent="0.25">
      <c r="B49" s="1" t="s">
        <v>16</v>
      </c>
      <c r="D49" s="5">
        <v>834993</v>
      </c>
      <c r="E49" s="5"/>
      <c r="F49" s="5">
        <v>668107.39</v>
      </c>
    </row>
    <row r="50" spans="2:10" x14ac:dyDescent="0.25">
      <c r="B50" s="1" t="s">
        <v>17</v>
      </c>
      <c r="D50" s="5">
        <f>D30</f>
        <v>-166885</v>
      </c>
      <c r="E50" s="5"/>
      <c r="F50" s="5">
        <f>F30</f>
        <v>-67797.510000000009</v>
      </c>
      <c r="G50" s="17"/>
    </row>
    <row r="51" spans="2:10" x14ac:dyDescent="0.25">
      <c r="B51" s="3" t="s">
        <v>18</v>
      </c>
      <c r="C51" s="3"/>
      <c r="D51" s="16">
        <f>SUM(D49:D50)</f>
        <v>668108</v>
      </c>
      <c r="E51" s="16"/>
      <c r="F51" s="16">
        <f>SUM(F49:F50)</f>
        <v>600309.88</v>
      </c>
      <c r="H51" s="6"/>
      <c r="J51" s="6"/>
    </row>
    <row r="52" spans="2:10" x14ac:dyDescent="0.25">
      <c r="B52" s="8" t="s">
        <v>19</v>
      </c>
      <c r="C52" s="8"/>
      <c r="D52" s="9">
        <f>+D46+D51</f>
        <v>1103747</v>
      </c>
      <c r="E52" s="9"/>
      <c r="F52" s="9">
        <f>+F46+F51</f>
        <v>1073654.1299999999</v>
      </c>
    </row>
    <row r="53" spans="2:10" x14ac:dyDescent="0.25">
      <c r="B53" s="3"/>
      <c r="C53" s="3"/>
      <c r="D53" s="3"/>
      <c r="E53" s="16"/>
      <c r="F53" s="16"/>
    </row>
    <row r="54" spans="2:10" x14ac:dyDescent="0.25">
      <c r="B54" s="7"/>
    </row>
    <row r="55" spans="2:10" ht="15.75" x14ac:dyDescent="0.25">
      <c r="B55" s="18"/>
      <c r="C55" s="12"/>
      <c r="D55" s="18"/>
      <c r="E55" s="19"/>
      <c r="F55" s="20"/>
    </row>
    <row r="56" spans="2:10" x14ac:dyDescent="0.25">
      <c r="B56" s="10"/>
      <c r="C56" s="12"/>
      <c r="D56" s="10"/>
      <c r="E56" s="19"/>
      <c r="F56" s="20"/>
    </row>
  </sheetData>
  <mergeCells count="2">
    <mergeCell ref="B1:F1"/>
    <mergeCell ref="B32:F32"/>
  </mergeCells>
  <pageMargins left="0.70866141732283472" right="0.70866141732283472" top="0.74803149606299213" bottom="0.74803149606299213" header="0.31496062992125984" footer="0.31496062992125984"/>
  <pageSetup paperSize="9" scale="96" fitToHeight="2" orientation="portrait" horizontalDpi="4294967293" verticalDpi="4294967293" r:id="rId1"/>
  <rowBreaks count="1" manualBreakCount="1">
    <brk id="31" max="16383" man="1"/>
  </rowBreaks>
  <colBreaks count="1" manualBreakCount="1">
    <brk id="6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F3579E2DB79E242BCC158A4F1782BB8" ma:contentTypeVersion="14" ma:contentTypeDescription="Opret et nyt dokument." ma:contentTypeScope="" ma:versionID="cce537afc4e49f8c7553a906d64b10b7">
  <xsd:schema xmlns:xsd="http://www.w3.org/2001/XMLSchema" xmlns:xs="http://www.w3.org/2001/XMLSchema" xmlns:p="http://schemas.microsoft.com/office/2006/metadata/properties" xmlns:ns2="8068c080-9c33-490c-a551-36fd24f34ebd" xmlns:ns3="2813f218-2912-425e-ae88-6eda1219cf60" targetNamespace="http://schemas.microsoft.com/office/2006/metadata/properties" ma:root="true" ma:fieldsID="b8c2f3680a91038822255094865a31a1" ns2:_="" ns3:_="">
    <xsd:import namespace="8068c080-9c33-490c-a551-36fd24f34ebd"/>
    <xsd:import namespace="2813f218-2912-425e-ae88-6eda1219cf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68c080-9c33-490c-a551-36fd24f34e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illedmærker" ma:readOnly="false" ma:fieldId="{5cf76f15-5ced-4ddc-b409-7134ff3c332f}" ma:taxonomyMulti="true" ma:sspId="9b74b250-4e86-43b1-a2d8-6a74d104bb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13f218-2912-425e-ae88-6eda1219cf60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16d6d00-b9f4-488f-bbbe-df5990668be5}" ma:internalName="TaxCatchAll" ma:showField="CatchAllData" ma:web="2813f218-2912-425e-ae88-6eda1219cf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068c080-9c33-490c-a551-36fd24f34ebd">
      <Terms xmlns="http://schemas.microsoft.com/office/infopath/2007/PartnerControls"/>
    </lcf76f155ced4ddcb4097134ff3c332f>
    <TaxCatchAll xmlns="2813f218-2912-425e-ae88-6eda1219cf60" xsi:nil="true"/>
  </documentManagement>
</p:properties>
</file>

<file path=customXml/itemProps1.xml><?xml version="1.0" encoding="utf-8"?>
<ds:datastoreItem xmlns:ds="http://schemas.openxmlformats.org/officeDocument/2006/customXml" ds:itemID="{62656FC4-C8D1-4D22-93D9-8394F7BF2B6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BD12E7-6A9D-4AAE-9995-6414E6DA2804}"/>
</file>

<file path=customXml/itemProps3.xml><?xml version="1.0" encoding="utf-8"?>
<ds:datastoreItem xmlns:ds="http://schemas.openxmlformats.org/officeDocument/2006/customXml" ds:itemID="{231A2B1C-4A14-45DB-A627-57D0E3586E25}">
  <ds:schemaRefs>
    <ds:schemaRef ds:uri="http://schemas.microsoft.com/office/2006/metadata/properties"/>
    <ds:schemaRef ds:uri="http://schemas.microsoft.com/office/infopath/2007/PartnerControls"/>
    <ds:schemaRef ds:uri="8068c080-9c33-490c-a551-36fd24f34ebd"/>
    <ds:schemaRef ds:uri="2813f218-2912-425e-ae88-6eda1219cf6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Årsrapport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Louise Rønne Green</dc:creator>
  <cp:lastModifiedBy>Louise Rønne Green</cp:lastModifiedBy>
  <dcterms:created xsi:type="dcterms:W3CDTF">2024-01-10T08:30:47Z</dcterms:created>
  <dcterms:modified xsi:type="dcterms:W3CDTF">2024-01-26T13:38:23Z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0x010100AF3579E2DB79E242BCC158A4F1782BB8</vt:lpwstr>
  </property>
  <property fmtid="{D5CDD505-2E9C-101B-9397-08002B2CF9AE}" pid="3" name="MediaServiceImageTags">
    <vt:lpwstr/>
  </property>
</Properties>
</file>